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MASTER SKIN\"/>
    </mc:Choice>
  </mc:AlternateContent>
  <xr:revisionPtr revIDLastSave="0" documentId="8_{60416215-797E-4479-9261-9A6D703807FF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alculadora por Servicio" sheetId="1" r:id="rId1"/>
    <sheet name="Hora Cabina &amp; Gastos Fijos" sheetId="2" r:id="rId2"/>
    <sheet name="Plantilla Alumno Editabl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3" l="1"/>
  <c r="E13" i="3"/>
  <c r="E12" i="3"/>
  <c r="E11" i="3"/>
  <c r="E10" i="3"/>
  <c r="E9" i="3"/>
  <c r="E8" i="3"/>
  <c r="E7" i="3"/>
  <c r="E6" i="3"/>
  <c r="E5" i="3"/>
  <c r="E15" i="3" s="1"/>
  <c r="E17" i="3" s="1"/>
  <c r="E19" i="3" s="1"/>
  <c r="B21" i="2"/>
  <c r="B12" i="2"/>
  <c r="E42" i="1"/>
  <c r="E41" i="1"/>
  <c r="E40" i="1"/>
  <c r="E39" i="1"/>
  <c r="E43" i="1" s="1"/>
  <c r="E45" i="1" s="1"/>
  <c r="E46" i="1" s="1"/>
  <c r="E38" i="1"/>
  <c r="E37" i="1"/>
  <c r="E29" i="1"/>
  <c r="E28" i="1"/>
  <c r="E27" i="1"/>
  <c r="E26" i="1"/>
  <c r="E25" i="1"/>
  <c r="E24" i="1"/>
  <c r="E30" i="1" s="1"/>
  <c r="E32" i="1" s="1"/>
  <c r="E33" i="1" s="1"/>
  <c r="E16" i="1"/>
  <c r="E15" i="1"/>
  <c r="E14" i="1"/>
  <c r="E13" i="1"/>
  <c r="E12" i="1"/>
  <c r="E11" i="1"/>
  <c r="E17" i="1" s="1"/>
  <c r="E19" i="1" s="1"/>
  <c r="E20" i="1" s="1"/>
  <c r="B7" i="1"/>
  <c r="B6" i="1"/>
  <c r="B5" i="1"/>
</calcChain>
</file>

<file path=xl/sharedStrings.xml><?xml version="1.0" encoding="utf-8"?>
<sst xmlns="http://schemas.openxmlformats.org/spreadsheetml/2006/main" count="95" uniqueCount="77">
  <si>
    <t>GERARDI ACADEMY — CALCULADORA DE COSTOS Y PRECIOS EN CABINA</t>
  </si>
  <si>
    <t>Herramienta de Costeo Cosmiátrico y Rentabilidad | 2026</t>
  </si>
  <si>
    <t>FÓRMULAS DE REFERENCIA:</t>
  </si>
  <si>
    <t>Costo Insumo por Sesión</t>
  </si>
  <si>
    <t>Costo Hora Cabina</t>
  </si>
  <si>
    <t>Precio de Venta Sugerido</t>
  </si>
  <si>
    <t>1. DIAGNÓSTICO FACIAL AVANZADO + HIGIENE ULTRASÓNICA (60 MIN)</t>
  </si>
  <si>
    <t>Insumo / Concepto</t>
  </si>
  <si>
    <t>Precio Pote/Kit ($)</t>
  </si>
  <si>
    <t>Capacidad Total (ml/g)</t>
  </si>
  <si>
    <t>Uso x Cita (ml/g)</t>
  </si>
  <si>
    <t>Costo x Cita ($)</t>
  </si>
  <si>
    <t>Limpiador Enzimático / Gel Limpiador</t>
  </si>
  <si>
    <t>Loción Desincrustante / Solución BHA</t>
  </si>
  <si>
    <t>Gasas, Algodones y Guantes de Nitrilo</t>
  </si>
  <si>
    <t>Gorro, Babero y Campos Quirúrgicos</t>
  </si>
  <si>
    <t>Principios Activos Hidratantes / Mascarilla</t>
  </si>
  <si>
    <t>Protector Solar FPS 50+</t>
  </si>
  <si>
    <t>Subtotal Insumos Directos (A)</t>
  </si>
  <si>
    <t>Costo Hora Cabina (B) [60 min]</t>
  </si>
  <si>
    <t>COSTO TOTAL DEL SERVICIO (A + B)</t>
  </si>
  <si>
    <t>PRECIO SUGERIDO DE VENTA (Margen 60%)</t>
  </si>
  <si>
    <t>2. ELECTROPORACIÓN + REGENERACIÓN TISULAR (PDRN / EXOSOMAS) (75 MIN)</t>
  </si>
  <si>
    <t>Limpieza Previa + Solución Antiséptica</t>
  </si>
  <si>
    <t>Vial / Serum Biológico Activo (PDRN / Exosomas)</t>
  </si>
  <si>
    <t>Gel Conductor de Alta Pureza</t>
  </si>
  <si>
    <t>Kit Desechable Premium (Guantes, Gorro, Campos)</t>
  </si>
  <si>
    <t>Mascarilla Hidrogel Calmante Post-Electroporación</t>
  </si>
  <si>
    <t>Sellado y Protector Solar FPS 50+</t>
  </si>
  <si>
    <t>Costo Hora Cabina (B) [75 min = 1.25 hrs]</t>
  </si>
  <si>
    <t>PRECIO SUGERIDO DE VENTA (Margen 65%)</t>
  </si>
  <si>
    <t>3. PEELING QUÍMICO Y REESTRUCTURACIÓN BIOLÓGICA (60 MIN)</t>
  </si>
  <si>
    <t>Solución Desengrasante Pre-Peel</t>
  </si>
  <si>
    <t>Ácido Exfoliante / Peeling Químico</t>
  </si>
  <si>
    <t>Solución Neutralizante / Post-Peel</t>
  </si>
  <si>
    <t>Kit Desechables + Pincel Abanico / Hisopos</t>
  </si>
  <si>
    <t>Mascarilla Descongestiva Post-Peel</t>
  </si>
  <si>
    <t>Pantalla Solar Epitelizante / Regeneradora</t>
  </si>
  <si>
    <t>CÁLCULO DE COSTO DE HORA CABINA</t>
  </si>
  <si>
    <t>Determina tus costos fijos mensuales para prorrogar el costo operativo por cita</t>
  </si>
  <si>
    <t>1. GASTOS FIJOS MENSUALES DE LA CABINA</t>
  </si>
  <si>
    <t>Concepto de Gasto Fijo</t>
  </si>
  <si>
    <t>Monto Mensual ($)</t>
  </si>
  <si>
    <t>Alquiler de Cabina / Local</t>
  </si>
  <si>
    <t>Servicios (Luz, Agua, Internet)</t>
  </si>
  <si>
    <t>Sueldo Deseado / Honorarios Propios</t>
  </si>
  <si>
    <t>Mantenimiento de Equipos &amp; Productos Limpieza</t>
  </si>
  <si>
    <t>Marketing &amp; Publicidad Digital</t>
  </si>
  <si>
    <t>Otros Gastos Administrativos</t>
  </si>
  <si>
    <t>TOTAL GASTOS FIJOS MENSUALES</t>
  </si>
  <si>
    <t>2. CAPACIDAD OPERATIVA Y HORA CABINA</t>
  </si>
  <si>
    <t>Parámetro Operativo</t>
  </si>
  <si>
    <t>Valor</t>
  </si>
  <si>
    <t>Horas de Trabajo Estimadas al Mes (Ej: 160 hrs)</t>
  </si>
  <si>
    <t>Días de Trabajo al Mes</t>
  </si>
  <si>
    <t>Citas Estimadas al Mes</t>
  </si>
  <si>
    <t>VALOR COSTO HORA CABINA ($/HORA)</t>
  </si>
  <si>
    <t>PLANTILLA PERSONALIZADA DE COSTEO Y SIMULADOR</t>
  </si>
  <si>
    <t>Ingresa tus propios insumos en las celdas amarillas para calcular el precio exacto de tus servicios</t>
  </si>
  <si>
    <t>Insumo / Tratamiento Propio</t>
  </si>
  <si>
    <t>Costo Pote ($)</t>
  </si>
  <si>
    <t>Capacidad (ml/g)</t>
  </si>
  <si>
    <t>Uso por Cita (ml/g)</t>
  </si>
  <si>
    <t>Insumo Personalizado 1</t>
  </si>
  <si>
    <t>Insumo Personalizado 2</t>
  </si>
  <si>
    <t>Insumo Personalizado 3</t>
  </si>
  <si>
    <t>Insumo Personalizado 4</t>
  </si>
  <si>
    <t>Insumo Personalizado 5</t>
  </si>
  <si>
    <t>Insumo Personalizado 6</t>
  </si>
  <si>
    <t>Insumo Personalizado 7</t>
  </si>
  <si>
    <t>Insumo Personalizado 8</t>
  </si>
  <si>
    <t>Insumo Personalizado 9</t>
  </si>
  <si>
    <t>Insumo Personalizado 10</t>
  </si>
  <si>
    <t>Ingresa tu Costo Hora Cabina (B)</t>
  </si>
  <si>
    <t>COSTO TOTAL DE TU SERVICIO (A + B)</t>
  </si>
  <si>
    <t>Ingresa tu Margen Deseado (%)</t>
  </si>
  <si>
    <t>PRECIO FINAL SUGERIDO DE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</si>
</sst>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0" x14ac:knownFonts="1">
    <font>
      <sz val="11"/>
      <color theme="1"/>
      <name val="Calibri"/>
      <family val="2"/>
      <scheme val="minor"/>
    </font>
    <font>
      <b/>
      <sz val="16"/>
      <color rgb="FF5D4037"/>
      <name val="Calibri"/>
    </font>
    <font>
      <i/>
      <sz val="11"/>
      <color rgb="FF8D6E63"/>
      <name val="Calibri"/>
    </font>
    <font>
      <b/>
      <sz val="12"/>
      <color rgb="FF5D4037"/>
      <name val="Calibri"/>
    </font>
    <font>
      <b/>
      <sz val="10"/>
      <name val="Calibri"/>
    </font>
    <font>
      <sz val="10"/>
      <name val="Calibri"/>
    </font>
    <font>
      <b/>
      <sz val="11"/>
      <color rgb="FFFFFFFF"/>
      <name val="Calibri"/>
    </font>
    <font>
      <b/>
      <sz val="10"/>
      <color rgb="FF0077B6"/>
      <name val="Calibri"/>
    </font>
    <font>
      <b/>
      <sz val="11"/>
      <color rgb="FF0077B6"/>
      <name val="Calibri"/>
    </font>
    <font>
      <b/>
      <sz val="12"/>
      <color rgb="FF0077B6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4037"/>
        <bgColor rgb="FF5D4037"/>
      </patternFill>
    </fill>
    <fill>
      <patternFill patternType="solid">
        <fgColor rgb="FFF3E8DF"/>
        <bgColor rgb="FFF3E8DF"/>
      </patternFill>
    </fill>
    <fill>
      <patternFill patternType="solid">
        <fgColor rgb="FFEBF8FA"/>
        <bgColor rgb="FFEBF8FA"/>
      </patternFill>
    </fill>
    <fill>
      <patternFill patternType="solid">
        <fgColor rgb="FFFFFDE7"/>
        <bgColor rgb="FFFFFDE7"/>
      </patternFill>
    </fill>
    <fill>
      <patternFill patternType="solid">
        <fgColor rgb="FFE0F2FE"/>
        <bgColor rgb="FFE0F2FE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5D4037"/>
      </top>
      <bottom style="double">
        <color rgb="FF5D4037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0" fontId="5" fillId="0" borderId="1" xfId="0" applyFont="1" applyBorder="1"/>
    <xf numFmtId="164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  <xf numFmtId="164" fontId="5" fillId="0" borderId="1" xfId="0" applyNumberFormat="1" applyFont="1" applyBorder="1"/>
    <xf numFmtId="0" fontId="4" fillId="3" borderId="0" xfId="0" applyFont="1" applyFill="1"/>
    <xf numFmtId="164" fontId="4" fillId="3" borderId="0" xfId="0" applyNumberFormat="1" applyFont="1" applyFill="1"/>
    <xf numFmtId="164" fontId="5" fillId="0" borderId="0" xfId="0" applyNumberFormat="1" applyFont="1"/>
    <xf numFmtId="0" fontId="4" fillId="4" borderId="2" xfId="0" applyFont="1" applyFill="1" applyBorder="1"/>
    <xf numFmtId="0" fontId="0" fillId="0" borderId="2" xfId="0" applyBorder="1"/>
    <xf numFmtId="164" fontId="4" fillId="4" borderId="2" xfId="0" applyNumberFormat="1" applyFont="1" applyFill="1" applyBorder="1"/>
    <xf numFmtId="0" fontId="7" fillId="0" borderId="0" xfId="0" applyFont="1"/>
    <xf numFmtId="164" fontId="8" fillId="0" borderId="0" xfId="0" applyNumberFormat="1" applyFont="1"/>
    <xf numFmtId="0" fontId="6" fillId="2" borderId="0" xfId="0" applyFont="1" applyFill="1" applyAlignment="1">
      <alignment horizontal="center" vertical="center"/>
    </xf>
    <xf numFmtId="164" fontId="5" fillId="5" borderId="1" xfId="0" applyNumberFormat="1" applyFont="1" applyFill="1" applyBorder="1"/>
    <xf numFmtId="0" fontId="4" fillId="3" borderId="2" xfId="0" applyFont="1" applyFill="1" applyBorder="1"/>
    <xf numFmtId="164" fontId="4" fillId="3" borderId="2" xfId="0" applyNumberFormat="1" applyFont="1" applyFill="1" applyBorder="1"/>
    <xf numFmtId="0" fontId="6" fillId="2" borderId="0" xfId="0" applyFont="1" applyFill="1"/>
    <xf numFmtId="0" fontId="5" fillId="5" borderId="1" xfId="0" applyFont="1" applyFill="1" applyBorder="1"/>
    <xf numFmtId="0" fontId="8" fillId="4" borderId="2" xfId="0" applyFont="1" applyFill="1" applyBorder="1"/>
    <xf numFmtId="164" fontId="9" fillId="4" borderId="2" xfId="0" applyNumberFormat="1" applyFont="1" applyFill="1" applyBorder="1"/>
    <xf numFmtId="3" fontId="5" fillId="5" borderId="1" xfId="0" applyNumberFormat="1" applyFont="1" applyFill="1" applyBorder="1"/>
    <xf numFmtId="4" fontId="5" fillId="5" borderId="1" xfId="0" applyNumberFormat="1" applyFont="1" applyFill="1" applyBorder="1"/>
    <xf numFmtId="164" fontId="5" fillId="5" borderId="0" xfId="0" applyNumberFormat="1" applyFont="1" applyFill="1"/>
    <xf numFmtId="9" fontId="5" fillId="5" borderId="0" xfId="0" applyNumberFormat="1" applyFont="1" applyFill="1"/>
    <xf numFmtId="0" fontId="9" fillId="6" borderId="0" xfId="0" applyFont="1" applyFill="1"/>
    <xf numFmtId="164" fontId="9" fillId="6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opLeftCell="A26" workbookViewId="0">
      <selection activeCell="B5" sqref="B5"/>
    </sheetView>
  </sheetViews>
  <sheetFormatPr baseColWidth="10" defaultColWidth="9.140625" defaultRowHeight="15" x14ac:dyDescent="0.25"/>
  <cols>
    <col min="1" max="1" width="52" customWidth="1"/>
    <col min="2" max="2" width="67" customWidth="1"/>
    <col min="3" max="3" width="25" customWidth="1"/>
    <col min="4" max="4" width="20" customWidth="1"/>
    <col min="5" max="5" width="19" customWidth="1"/>
  </cols>
  <sheetData>
    <row r="1" spans="1:5" ht="21" x14ac:dyDescent="0.35">
      <c r="A1" s="1" t="s">
        <v>0</v>
      </c>
    </row>
    <row r="2" spans="1:5" x14ac:dyDescent="0.25">
      <c r="A2" s="2" t="s">
        <v>1</v>
      </c>
    </row>
    <row r="4" spans="1:5" ht="15.75" x14ac:dyDescent="0.25">
      <c r="A4" s="3" t="s">
        <v>2</v>
      </c>
    </row>
    <row r="5" spans="1:5" x14ac:dyDescent="0.25">
      <c r="A5" s="4" t="s">
        <v>3</v>
      </c>
      <c r="B5" s="5" t="e">
        <f>(Precio Pote / Cantidad Total) * Uso x Cita</f>
        <v>#NAME?</v>
      </c>
    </row>
    <row r="6" spans="1:5" x14ac:dyDescent="0.25">
      <c r="A6" s="4" t="s">
        <v>4</v>
      </c>
      <c r="B6" s="5" t="e">
        <f>(Alquiler + Servicios + Sueldo Mensual) / Horas de Citas al Mes</f>
        <v>#NAME?</v>
      </c>
    </row>
    <row r="7" spans="1:5" x14ac:dyDescent="0.25">
      <c r="A7" s="4" t="s">
        <v>5</v>
      </c>
      <c r="B7" s="5" t="e">
        <f>Costo Total del Servicio / (1 - Margen Deseado)</f>
        <v>#NAME?</v>
      </c>
    </row>
    <row r="9" spans="1:5" ht="15.75" x14ac:dyDescent="0.25">
      <c r="A9" s="3" t="s">
        <v>6</v>
      </c>
    </row>
    <row r="10" spans="1:5" x14ac:dyDescent="0.25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</row>
    <row r="11" spans="1:5" x14ac:dyDescent="0.25">
      <c r="A11" s="7" t="s">
        <v>12</v>
      </c>
      <c r="B11" s="8">
        <v>25</v>
      </c>
      <c r="C11" s="9">
        <v>250</v>
      </c>
      <c r="D11" s="10">
        <v>5</v>
      </c>
      <c r="E11" s="11">
        <f t="shared" ref="E11:E16" si="0">(B11/C11)*D11</f>
        <v>0.5</v>
      </c>
    </row>
    <row r="12" spans="1:5" x14ac:dyDescent="0.25">
      <c r="A12" s="7" t="s">
        <v>13</v>
      </c>
      <c r="B12" s="8">
        <v>18</v>
      </c>
      <c r="C12" s="9">
        <v>150</v>
      </c>
      <c r="D12" s="10">
        <v>3</v>
      </c>
      <c r="E12" s="11">
        <f t="shared" si="0"/>
        <v>0.36</v>
      </c>
    </row>
    <row r="13" spans="1:5" x14ac:dyDescent="0.25">
      <c r="A13" s="7" t="s">
        <v>14</v>
      </c>
      <c r="B13" s="8">
        <v>0.8</v>
      </c>
      <c r="C13" s="9">
        <v>1</v>
      </c>
      <c r="D13" s="10">
        <v>1</v>
      </c>
      <c r="E13" s="11">
        <f t="shared" si="0"/>
        <v>0.8</v>
      </c>
    </row>
    <row r="14" spans="1:5" x14ac:dyDescent="0.25">
      <c r="A14" s="7" t="s">
        <v>15</v>
      </c>
      <c r="B14" s="8">
        <v>0.7</v>
      </c>
      <c r="C14" s="9">
        <v>1</v>
      </c>
      <c r="D14" s="10">
        <v>1</v>
      </c>
      <c r="E14" s="11">
        <f t="shared" si="0"/>
        <v>0.7</v>
      </c>
    </row>
    <row r="15" spans="1:5" x14ac:dyDescent="0.25">
      <c r="A15" s="7" t="s">
        <v>16</v>
      </c>
      <c r="B15" s="8">
        <v>30</v>
      </c>
      <c r="C15" s="9">
        <v>250</v>
      </c>
      <c r="D15" s="10">
        <v>10</v>
      </c>
      <c r="E15" s="11">
        <f t="shared" si="0"/>
        <v>1.2</v>
      </c>
    </row>
    <row r="16" spans="1:5" x14ac:dyDescent="0.25">
      <c r="A16" s="7" t="s">
        <v>17</v>
      </c>
      <c r="B16" s="8">
        <v>20</v>
      </c>
      <c r="C16" s="9">
        <v>100</v>
      </c>
      <c r="D16" s="10">
        <v>2</v>
      </c>
      <c r="E16" s="11">
        <f t="shared" si="0"/>
        <v>0.4</v>
      </c>
    </row>
    <row r="17" spans="1:5" x14ac:dyDescent="0.25">
      <c r="A17" s="12" t="s">
        <v>18</v>
      </c>
      <c r="E17" s="13">
        <f>SUM(E11:E16)</f>
        <v>3.9600000000000004</v>
      </c>
    </row>
    <row r="18" spans="1:5" x14ac:dyDescent="0.25">
      <c r="A18" s="5" t="s">
        <v>19</v>
      </c>
      <c r="E18" s="14">
        <v>6</v>
      </c>
    </row>
    <row r="19" spans="1:5" x14ac:dyDescent="0.25">
      <c r="A19" s="15" t="s">
        <v>20</v>
      </c>
      <c r="B19" s="16"/>
      <c r="C19" s="16"/>
      <c r="D19" s="16"/>
      <c r="E19" s="17">
        <f>E17+E18</f>
        <v>9.9600000000000009</v>
      </c>
    </row>
    <row r="20" spans="1:5" x14ac:dyDescent="0.25">
      <c r="A20" s="18" t="s">
        <v>21</v>
      </c>
      <c r="E20" s="19">
        <f>E19/(1-0.6)</f>
        <v>24.900000000000002</v>
      </c>
    </row>
    <row r="22" spans="1:5" ht="15.75" x14ac:dyDescent="0.25">
      <c r="A22" s="3" t="s">
        <v>22</v>
      </c>
    </row>
    <row r="23" spans="1:5" x14ac:dyDescent="0.25">
      <c r="A23" s="6" t="s">
        <v>7</v>
      </c>
      <c r="B23" s="6" t="s">
        <v>8</v>
      </c>
      <c r="C23" s="6" t="s">
        <v>9</v>
      </c>
      <c r="D23" s="6" t="s">
        <v>10</v>
      </c>
      <c r="E23" s="6" t="s">
        <v>11</v>
      </c>
    </row>
    <row r="24" spans="1:5" x14ac:dyDescent="0.25">
      <c r="A24" s="7" t="s">
        <v>23</v>
      </c>
      <c r="B24" s="8">
        <v>0.6</v>
      </c>
      <c r="C24" s="9">
        <v>1</v>
      </c>
      <c r="D24" s="10">
        <v>1</v>
      </c>
      <c r="E24" s="11">
        <f t="shared" ref="E24:E29" si="1">(B24/C24)*D24</f>
        <v>0.6</v>
      </c>
    </row>
    <row r="25" spans="1:5" x14ac:dyDescent="0.25">
      <c r="A25" s="7" t="s">
        <v>24</v>
      </c>
      <c r="B25" s="8">
        <v>25</v>
      </c>
      <c r="C25" s="9">
        <v>5</v>
      </c>
      <c r="D25" s="10">
        <v>3</v>
      </c>
      <c r="E25" s="11">
        <f t="shared" si="1"/>
        <v>15</v>
      </c>
    </row>
    <row r="26" spans="1:5" x14ac:dyDescent="0.25">
      <c r="A26" s="7" t="s">
        <v>25</v>
      </c>
      <c r="B26" s="8">
        <v>12</v>
      </c>
      <c r="C26" s="9">
        <v>1000</v>
      </c>
      <c r="D26" s="10">
        <v>10</v>
      </c>
      <c r="E26" s="11">
        <f t="shared" si="1"/>
        <v>0.12</v>
      </c>
    </row>
    <row r="27" spans="1:5" x14ac:dyDescent="0.25">
      <c r="A27" s="7" t="s">
        <v>26</v>
      </c>
      <c r="B27" s="8">
        <v>1.5</v>
      </c>
      <c r="C27" s="9">
        <v>1</v>
      </c>
      <c r="D27" s="10">
        <v>1</v>
      </c>
      <c r="E27" s="11">
        <f t="shared" si="1"/>
        <v>1.5</v>
      </c>
    </row>
    <row r="28" spans="1:5" x14ac:dyDescent="0.25">
      <c r="A28" s="7" t="s">
        <v>27</v>
      </c>
      <c r="B28" s="8">
        <v>4</v>
      </c>
      <c r="C28" s="9">
        <v>1</v>
      </c>
      <c r="D28" s="10">
        <v>1</v>
      </c>
      <c r="E28" s="11">
        <f t="shared" si="1"/>
        <v>4</v>
      </c>
    </row>
    <row r="29" spans="1:5" x14ac:dyDescent="0.25">
      <c r="A29" s="7" t="s">
        <v>28</v>
      </c>
      <c r="B29" s="8">
        <v>0.45</v>
      </c>
      <c r="C29" s="9">
        <v>1</v>
      </c>
      <c r="D29" s="10">
        <v>1</v>
      </c>
      <c r="E29" s="11">
        <f t="shared" si="1"/>
        <v>0.45</v>
      </c>
    </row>
    <row r="30" spans="1:5" x14ac:dyDescent="0.25">
      <c r="A30" s="12" t="s">
        <v>18</v>
      </c>
      <c r="E30" s="13">
        <f>SUM(E24:E29)</f>
        <v>21.669999999999998</v>
      </c>
    </row>
    <row r="31" spans="1:5" x14ac:dyDescent="0.25">
      <c r="A31" s="5" t="s">
        <v>29</v>
      </c>
      <c r="E31" s="14">
        <v>7.5</v>
      </c>
    </row>
    <row r="32" spans="1:5" x14ac:dyDescent="0.25">
      <c r="A32" s="15" t="s">
        <v>20</v>
      </c>
      <c r="B32" s="16"/>
      <c r="C32" s="16"/>
      <c r="D32" s="16"/>
      <c r="E32" s="17">
        <f>E30+E31</f>
        <v>29.169999999999998</v>
      </c>
    </row>
    <row r="33" spans="1:5" x14ac:dyDescent="0.25">
      <c r="A33" s="18" t="s">
        <v>30</v>
      </c>
      <c r="E33" s="19">
        <f>E32/(1-0.65)</f>
        <v>83.342857142857142</v>
      </c>
    </row>
    <row r="35" spans="1:5" ht="15.75" x14ac:dyDescent="0.25">
      <c r="A35" s="3" t="s">
        <v>31</v>
      </c>
    </row>
    <row r="36" spans="1:5" x14ac:dyDescent="0.25">
      <c r="A36" s="6" t="s">
        <v>7</v>
      </c>
      <c r="B36" s="6" t="s">
        <v>8</v>
      </c>
      <c r="C36" s="6" t="s">
        <v>9</v>
      </c>
      <c r="D36" s="6" t="s">
        <v>10</v>
      </c>
      <c r="E36" s="6" t="s">
        <v>11</v>
      </c>
    </row>
    <row r="37" spans="1:5" x14ac:dyDescent="0.25">
      <c r="A37" s="7" t="s">
        <v>32</v>
      </c>
      <c r="B37" s="8">
        <v>15</v>
      </c>
      <c r="C37" s="9">
        <v>100</v>
      </c>
      <c r="D37" s="10">
        <v>2</v>
      </c>
      <c r="E37" s="11">
        <f t="shared" ref="E37:E42" si="2">(B37/C37)*D37</f>
        <v>0.3</v>
      </c>
    </row>
    <row r="38" spans="1:5" x14ac:dyDescent="0.25">
      <c r="A38" s="7" t="s">
        <v>33</v>
      </c>
      <c r="B38" s="8">
        <v>45</v>
      </c>
      <c r="C38" s="9">
        <v>50</v>
      </c>
      <c r="D38" s="10">
        <v>2.5</v>
      </c>
      <c r="E38" s="11">
        <f t="shared" si="2"/>
        <v>2.25</v>
      </c>
    </row>
    <row r="39" spans="1:5" x14ac:dyDescent="0.25">
      <c r="A39" s="7" t="s">
        <v>34</v>
      </c>
      <c r="B39" s="8">
        <v>18</v>
      </c>
      <c r="C39" s="9">
        <v>150</v>
      </c>
      <c r="D39" s="10">
        <v>3</v>
      </c>
      <c r="E39" s="11">
        <f t="shared" si="2"/>
        <v>0.36</v>
      </c>
    </row>
    <row r="40" spans="1:5" x14ac:dyDescent="0.25">
      <c r="A40" s="7" t="s">
        <v>35</v>
      </c>
      <c r="B40" s="8">
        <v>1.2</v>
      </c>
      <c r="C40" s="9">
        <v>1</v>
      </c>
      <c r="D40" s="10">
        <v>1</v>
      </c>
      <c r="E40" s="11">
        <f t="shared" si="2"/>
        <v>1.2</v>
      </c>
    </row>
    <row r="41" spans="1:5" x14ac:dyDescent="0.25">
      <c r="A41" s="7" t="s">
        <v>36</v>
      </c>
      <c r="B41" s="8">
        <v>24</v>
      </c>
      <c r="C41" s="9">
        <v>200</v>
      </c>
      <c r="D41" s="10">
        <v>8</v>
      </c>
      <c r="E41" s="11">
        <f t="shared" si="2"/>
        <v>0.96</v>
      </c>
    </row>
    <row r="42" spans="1:5" x14ac:dyDescent="0.25">
      <c r="A42" s="7" t="s">
        <v>37</v>
      </c>
      <c r="B42" s="8">
        <v>22</v>
      </c>
      <c r="C42" s="9">
        <v>100</v>
      </c>
      <c r="D42" s="10">
        <v>2</v>
      </c>
      <c r="E42" s="11">
        <f t="shared" si="2"/>
        <v>0.44</v>
      </c>
    </row>
    <row r="43" spans="1:5" x14ac:dyDescent="0.25">
      <c r="A43" s="12" t="s">
        <v>18</v>
      </c>
      <c r="E43" s="13">
        <f>SUM(E37:E42)</f>
        <v>5.51</v>
      </c>
    </row>
    <row r="44" spans="1:5" x14ac:dyDescent="0.25">
      <c r="A44" s="5" t="s">
        <v>19</v>
      </c>
      <c r="E44" s="14">
        <v>6</v>
      </c>
    </row>
    <row r="45" spans="1:5" x14ac:dyDescent="0.25">
      <c r="A45" s="15" t="s">
        <v>20</v>
      </c>
      <c r="B45" s="16"/>
      <c r="C45" s="16"/>
      <c r="D45" s="16"/>
      <c r="E45" s="17">
        <f>E43+E44</f>
        <v>11.51</v>
      </c>
    </row>
    <row r="46" spans="1:5" x14ac:dyDescent="0.25">
      <c r="A46" s="18" t="s">
        <v>21</v>
      </c>
      <c r="E46" s="19">
        <f>E45/(1-0.6)</f>
        <v>28.774999999999999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/>
  </sheetViews>
  <sheetFormatPr baseColWidth="10" defaultColWidth="9.140625" defaultRowHeight="15" x14ac:dyDescent="0.25"/>
  <cols>
    <col min="1" max="1" width="48" customWidth="1"/>
    <col min="2" max="2" width="22" customWidth="1"/>
  </cols>
  <sheetData>
    <row r="1" spans="1:2" ht="21" x14ac:dyDescent="0.35">
      <c r="A1" s="1" t="s">
        <v>38</v>
      </c>
    </row>
    <row r="2" spans="1:2" x14ac:dyDescent="0.25">
      <c r="A2" s="2" t="s">
        <v>39</v>
      </c>
    </row>
    <row r="4" spans="1:2" ht="15.75" x14ac:dyDescent="0.25">
      <c r="A4" s="3" t="s">
        <v>40</v>
      </c>
    </row>
    <row r="5" spans="1:2" x14ac:dyDescent="0.25">
      <c r="A5" s="20" t="s">
        <v>41</v>
      </c>
      <c r="B5" s="20" t="s">
        <v>42</v>
      </c>
    </row>
    <row r="6" spans="1:2" x14ac:dyDescent="0.25">
      <c r="A6" s="7" t="s">
        <v>43</v>
      </c>
      <c r="B6" s="21">
        <v>350</v>
      </c>
    </row>
    <row r="7" spans="1:2" x14ac:dyDescent="0.25">
      <c r="A7" s="7" t="s">
        <v>44</v>
      </c>
      <c r="B7" s="21">
        <v>80</v>
      </c>
    </row>
    <row r="8" spans="1:2" x14ac:dyDescent="0.25">
      <c r="A8" s="7" t="s">
        <v>45</v>
      </c>
      <c r="B8" s="21">
        <v>400</v>
      </c>
    </row>
    <row r="9" spans="1:2" x14ac:dyDescent="0.25">
      <c r="A9" s="7" t="s">
        <v>46</v>
      </c>
      <c r="B9" s="21">
        <v>50</v>
      </c>
    </row>
    <row r="10" spans="1:2" x14ac:dyDescent="0.25">
      <c r="A10" s="7" t="s">
        <v>47</v>
      </c>
      <c r="B10" s="21">
        <v>40</v>
      </c>
    </row>
    <row r="11" spans="1:2" x14ac:dyDescent="0.25">
      <c r="A11" s="7" t="s">
        <v>48</v>
      </c>
      <c r="B11" s="21">
        <v>30</v>
      </c>
    </row>
    <row r="12" spans="1:2" x14ac:dyDescent="0.25">
      <c r="A12" s="22" t="s">
        <v>49</v>
      </c>
      <c r="B12" s="23">
        <f>SUM(B6:B11)</f>
        <v>950</v>
      </c>
    </row>
    <row r="15" spans="1:2" ht="15.75" x14ac:dyDescent="0.25">
      <c r="A15" s="3" t="s">
        <v>50</v>
      </c>
    </row>
    <row r="16" spans="1:2" x14ac:dyDescent="0.25">
      <c r="A16" s="24" t="s">
        <v>51</v>
      </c>
      <c r="B16" s="24" t="s">
        <v>52</v>
      </c>
    </row>
    <row r="17" spans="1:2" x14ac:dyDescent="0.25">
      <c r="A17" s="7" t="s">
        <v>53</v>
      </c>
      <c r="B17" s="25">
        <v>160</v>
      </c>
    </row>
    <row r="18" spans="1:2" x14ac:dyDescent="0.25">
      <c r="A18" s="7" t="s">
        <v>54</v>
      </c>
      <c r="B18" s="25">
        <v>20</v>
      </c>
    </row>
    <row r="19" spans="1:2" x14ac:dyDescent="0.25">
      <c r="A19" s="7" t="s">
        <v>55</v>
      </c>
      <c r="B19" s="25">
        <v>80</v>
      </c>
    </row>
    <row r="21" spans="1:2" ht="15.75" x14ac:dyDescent="0.25">
      <c r="A21" s="26" t="s">
        <v>56</v>
      </c>
      <c r="B21" s="27">
        <f>B12/B17</f>
        <v>5.9375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tabSelected="1" workbookViewId="0"/>
  </sheetViews>
  <sheetFormatPr baseColWidth="10" defaultColWidth="9.140625" defaultRowHeight="15" x14ac:dyDescent="0.25"/>
  <cols>
    <col min="1" max="1" width="45" customWidth="1"/>
    <col min="2" max="2" width="18" customWidth="1"/>
    <col min="3" max="3" width="22" customWidth="1"/>
    <col min="4" max="5" width="20" customWidth="1"/>
  </cols>
  <sheetData>
    <row r="1" spans="1:5" ht="21" x14ac:dyDescent="0.35">
      <c r="A1" s="1" t="s">
        <v>57</v>
      </c>
    </row>
    <row r="2" spans="1:5" x14ac:dyDescent="0.25">
      <c r="A2" s="2" t="s">
        <v>58</v>
      </c>
    </row>
    <row r="4" spans="1:5" x14ac:dyDescent="0.25">
      <c r="A4" s="20" t="s">
        <v>59</v>
      </c>
      <c r="B4" s="20" t="s">
        <v>60</v>
      </c>
      <c r="C4" s="20" t="s">
        <v>61</v>
      </c>
      <c r="D4" s="20" t="s">
        <v>62</v>
      </c>
      <c r="E4" s="20" t="s">
        <v>11</v>
      </c>
    </row>
    <row r="5" spans="1:5" x14ac:dyDescent="0.25">
      <c r="A5" s="7" t="s">
        <v>63</v>
      </c>
      <c r="B5" s="21">
        <v>0</v>
      </c>
      <c r="C5" s="28">
        <v>1</v>
      </c>
      <c r="D5" s="29">
        <v>0</v>
      </c>
      <c r="E5" s="11">
        <f t="shared" ref="E5:E14" si="0">IF(C5&gt;0, (B5/C5)*D5, 0)</f>
        <v>0</v>
      </c>
    </row>
    <row r="6" spans="1:5" x14ac:dyDescent="0.25">
      <c r="A6" s="7" t="s">
        <v>64</v>
      </c>
      <c r="B6" s="21">
        <v>0</v>
      </c>
      <c r="C6" s="28">
        <v>1</v>
      </c>
      <c r="D6" s="29">
        <v>0</v>
      </c>
      <c r="E6" s="11">
        <f t="shared" si="0"/>
        <v>0</v>
      </c>
    </row>
    <row r="7" spans="1:5" x14ac:dyDescent="0.25">
      <c r="A7" s="7" t="s">
        <v>65</v>
      </c>
      <c r="B7" s="21">
        <v>0</v>
      </c>
      <c r="C7" s="28">
        <v>1</v>
      </c>
      <c r="D7" s="29">
        <v>0</v>
      </c>
      <c r="E7" s="11">
        <f t="shared" si="0"/>
        <v>0</v>
      </c>
    </row>
    <row r="8" spans="1:5" x14ac:dyDescent="0.25">
      <c r="A8" s="7" t="s">
        <v>66</v>
      </c>
      <c r="B8" s="21">
        <v>0</v>
      </c>
      <c r="C8" s="28">
        <v>1</v>
      </c>
      <c r="D8" s="29">
        <v>0</v>
      </c>
      <c r="E8" s="11">
        <f t="shared" si="0"/>
        <v>0</v>
      </c>
    </row>
    <row r="9" spans="1:5" x14ac:dyDescent="0.25">
      <c r="A9" s="7" t="s">
        <v>67</v>
      </c>
      <c r="B9" s="21">
        <v>0</v>
      </c>
      <c r="C9" s="28">
        <v>1</v>
      </c>
      <c r="D9" s="29">
        <v>0</v>
      </c>
      <c r="E9" s="11">
        <f t="shared" si="0"/>
        <v>0</v>
      </c>
    </row>
    <row r="10" spans="1:5" x14ac:dyDescent="0.25">
      <c r="A10" s="7" t="s">
        <v>68</v>
      </c>
      <c r="B10" s="21">
        <v>0</v>
      </c>
      <c r="C10" s="28">
        <v>1</v>
      </c>
      <c r="D10" s="29">
        <v>0</v>
      </c>
      <c r="E10" s="11">
        <f t="shared" si="0"/>
        <v>0</v>
      </c>
    </row>
    <row r="11" spans="1:5" x14ac:dyDescent="0.25">
      <c r="A11" s="7" t="s">
        <v>69</v>
      </c>
      <c r="B11" s="21">
        <v>0</v>
      </c>
      <c r="C11" s="28">
        <v>1</v>
      </c>
      <c r="D11" s="29">
        <v>0</v>
      </c>
      <c r="E11" s="11">
        <f t="shared" si="0"/>
        <v>0</v>
      </c>
    </row>
    <row r="12" spans="1:5" x14ac:dyDescent="0.25">
      <c r="A12" s="7" t="s">
        <v>70</v>
      </c>
      <c r="B12" s="21">
        <v>0</v>
      </c>
      <c r="C12" s="28">
        <v>1</v>
      </c>
      <c r="D12" s="29">
        <v>0</v>
      </c>
      <c r="E12" s="11">
        <f t="shared" si="0"/>
        <v>0</v>
      </c>
    </row>
    <row r="13" spans="1:5" x14ac:dyDescent="0.25">
      <c r="A13" s="7" t="s">
        <v>71</v>
      </c>
      <c r="B13" s="21">
        <v>0</v>
      </c>
      <c r="C13" s="28">
        <v>1</v>
      </c>
      <c r="D13" s="29">
        <v>0</v>
      </c>
      <c r="E13" s="11">
        <f t="shared" si="0"/>
        <v>0</v>
      </c>
    </row>
    <row r="14" spans="1:5" x14ac:dyDescent="0.25">
      <c r="A14" s="7" t="s">
        <v>72</v>
      </c>
      <c r="B14" s="21">
        <v>0</v>
      </c>
      <c r="C14" s="28">
        <v>1</v>
      </c>
      <c r="D14" s="29">
        <v>0</v>
      </c>
      <c r="E14" s="11">
        <f t="shared" si="0"/>
        <v>0</v>
      </c>
    </row>
    <row r="15" spans="1:5" x14ac:dyDescent="0.25">
      <c r="A15" s="12" t="s">
        <v>18</v>
      </c>
      <c r="E15" s="13">
        <f>SUM(E5:E14)</f>
        <v>0</v>
      </c>
    </row>
    <row r="16" spans="1:5" x14ac:dyDescent="0.25">
      <c r="A16" s="5" t="s">
        <v>73</v>
      </c>
      <c r="E16" s="30">
        <v>6</v>
      </c>
    </row>
    <row r="17" spans="1:5" x14ac:dyDescent="0.25">
      <c r="A17" s="15" t="s">
        <v>74</v>
      </c>
      <c r="E17" s="17">
        <f>E15+E16</f>
        <v>6</v>
      </c>
    </row>
    <row r="18" spans="1:5" x14ac:dyDescent="0.25">
      <c r="A18" s="5" t="s">
        <v>75</v>
      </c>
      <c r="E18" s="31">
        <v>0.6</v>
      </c>
    </row>
    <row r="19" spans="1:5" ht="15.75" x14ac:dyDescent="0.25">
      <c r="A19" s="32" t="s">
        <v>76</v>
      </c>
      <c r="E19" s="33">
        <f>E17/(1-E18)</f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Calculadora por Servicio</vt:lpstr>
      <vt:lpstr>Hora Cabina &amp; Gastos Fijos</vt:lpstr>
      <vt:lpstr>Plantilla Alumno Editable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laptop</cp:lastModifiedBy>
  <dcterms:created xsi:type="dcterms:W3CDTF">2026-09-02T18:43:20Z</dcterms:created>
  <dcterms:modified xsi:type="dcterms:W3CDTF">2026-09-02T18:46:23Z</dcterms:modified>
</cp:coreProperties>
</file>